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All-Purpose Table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<sst xmlns="http://schemas.openxmlformats.org/spreadsheetml/2006/main" count="63" uniqueCount="61">
  <si>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Administration on Aging</t>
  </si>
  <si>
    <t>(Dollars in thousands)</t>
  </si>
  <si>
    <t>Program</t>
  </si>
  <si>
    <t>FY 2011</t>
  </si>
  <si>
    <t>Total</t>
  </si>
  <si>
    <t xml:space="preserve">FY 2012 </t>
  </si>
  <si>
    <t>Enacted</t>
  </si>
  <si>
    <t>Health and Independence:</t>
  </si>
  <si>
    <t>Home &amp; Community-Based Supportive Services</t>
  </si>
  <si>
    <t>Congregate Nutrition Services</t>
  </si>
  <si>
    <t>Home-Delivered Nutrition Services</t>
  </si>
  <si>
    <t>Preventive Health Services</t>
  </si>
  <si>
    <t>Native American Nutrition &amp; Supportive Services</t>
  </si>
  <si>
    <t>Aging Network Support Activities</t>
  </si>
  <si>
    <t>Subtotal, Health and Independence</t>
  </si>
  <si>
    <t>Caregiver Services:</t>
  </si>
  <si>
    <t>Family Caregiver Support Services</t>
  </si>
  <si>
    <t>Native American Caregiver Support Services</t>
  </si>
  <si>
    <t>Alzheimer's Disease Supportive Services Program</t>
  </si>
  <si>
    <t>Lifespan Respite Care</t>
  </si>
  <si>
    <t>Subtotal, Caregiver Services</t>
  </si>
  <si>
    <t>Protection of Vulnerable Adults:</t>
  </si>
  <si>
    <t>Adult Protective Services</t>
  </si>
  <si>
    <t>Long-Term Care Ombudsman Program</t>
  </si>
  <si>
    <t>Prevention of Elder Abuse &amp; Neglect</t>
  </si>
  <si>
    <t>Subtotal, Vulnerable Adults</t>
  </si>
  <si>
    <t>Consumer Information, Access &amp; Outreach</t>
  </si>
  <si>
    <t>Aging Services Programs Administration</t>
  </si>
  <si>
    <t>Subtotal, Program Level</t>
  </si>
  <si>
    <t>Less Funds From Other Sources:</t>
  </si>
  <si>
    <t>Total, Discretionary Budget Authority</t>
  </si>
  <si>
    <t>FY 2013 President's Budget</t>
  </si>
  <si>
    <t>Subtotal, Consumer Information, Access &amp; Outreach</t>
  </si>
  <si>
    <t>Program Innovations</t>
  </si>
  <si>
    <t xml:space="preserve">Senior Medicare Patrol Program </t>
  </si>
  <si>
    <t xml:space="preserve"> ADRCs Mandatory (non-add)</t>
  </si>
  <si>
    <t xml:space="preserve">     $10,709,503 is a placeholder amount for FY 2013.  The Secretary and the Attorney General will determine the final amount.</t>
  </si>
  <si>
    <t>5/  In FY 2011 activities were previously appropriated and requested in Aging Network Support and Program Innovations.</t>
  </si>
  <si>
    <t>Elder Rights Support Activities 5/</t>
  </si>
  <si>
    <t>6/  Includes $10 million in mandatory funds per section 2405 of P.L. 111-148 (Affordable Care Act).</t>
  </si>
  <si>
    <t>Aging and Disability Resource Centers 6/</t>
  </si>
  <si>
    <t xml:space="preserve">     discretionary funds from the Federal Hospital Insurance Trust Fund and the Federal Supplementary Medical Insurance Trust Fund.</t>
  </si>
  <si>
    <t>1/  Includes $2,025,445 in FY 2012 budget authority appropriated to AoA and transferred to the Department of Agriculture for commodities</t>
  </si>
  <si>
    <t>Nutrition Services Incentive Program 1/</t>
  </si>
  <si>
    <t xml:space="preserve">Aging and Disability Resource Centers (Mandatory) </t>
  </si>
  <si>
    <t>Senior Community Service Employment Program  3/</t>
  </si>
  <si>
    <t xml:space="preserve">2/  Provided in FY 2012 and requested in FY 2013 from Prevention and Public Health Funds provided by Sections 311 and 317(k)(2) of the Public </t>
  </si>
  <si>
    <t xml:space="preserve"> Health Service Act, [42 U.S.C. Sections 243 and 247b(k)(2)] as amended, and the Patient Protection and Affordable Care Act (ACA), </t>
  </si>
  <si>
    <t>4/  AoA received $3,312,080 in FY 2011 and $10,709,503 from the Health Care Fraud and Abuse Control wedge funds recovered from fighting fraud.</t>
  </si>
  <si>
    <t xml:space="preserve">    Health Care Fraud and Abuse Control 4/ (Mandatory)</t>
  </si>
  <si>
    <t>State Health Insurance Assistance Program 7/</t>
  </si>
  <si>
    <t>National Clearinghouse for Long-Term Care Information 8/</t>
  </si>
  <si>
    <t>8/  Funding in FY 2011 was via reimbursable agreement from CMS; funding in FY 2012 and FY 2013 is provided directly to AoA.</t>
  </si>
  <si>
    <t>Long-Term Care Awareness Campaign (Mandatory) 8/</t>
  </si>
  <si>
    <t xml:space="preserve">     Section 4002 [42 U.S.C. 300u-11].</t>
  </si>
  <si>
    <t xml:space="preserve">     purchases pursuant to P.L. 110-19 and P.L. 112-74.</t>
  </si>
  <si>
    <t>Chronic Disease Self-Management Programs (Prevention &amp; Public Health Fund) 2/</t>
  </si>
  <si>
    <t>Chronic Disease Self-Management (Prevention &amp; Public Health Fund) 2/</t>
  </si>
  <si>
    <t>+/- FY 2012</t>
  </si>
  <si>
    <t xml:space="preserve">3/  Reflects transfer of the SCSEP program from the Department of Labor to AoA in FY 2013.  Funding is comparably displayed in FY 2011 and FY 2012.     </t>
  </si>
  <si>
    <t xml:space="preserve">7/  Reflects transfer of the SHIPs program from CMS to AoA in FY 2013.  Funding is comparably displayed in FY 2011 and FY 2012.   Transfer of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</si>
</sst>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_(&quot;$&quot;* #,##0_);_(&quot;$&quot;* \(#,##0\);_(&quot;$&quot;* &quot;--&quot;??_);_(@_)"/>
    <numFmt numFmtId="166" formatCode="_(* #,###_);_(* \(#.###\);_(* &quot;--&quot;??_);_(@_)"/>
    <numFmt numFmtId="167" formatCode="_(* #,###_);_(* \(#,###\);_(* &quot;--&quot;??_);_(@_)"/>
    <numFmt numFmtId="168" formatCode="_(* #,##0_);_(* \(#,##0\);_(* &quot;--&quot;??_);_(@_)"/>
    <numFmt numFmtId="169" formatCode="_(* ###,#00_);_(* \(#.###\);_(* &quot;--&quot;??_);_(@_)"/>
    <numFmt numFmtId="170" formatCode="General_)"/>
    <numFmt numFmtId="171" formatCode="_(* #,###_);_(* \(#\);_(* &quot;-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170" fontId="2" fillId="0" borderId="0" applyNumberFormat="0" applyFont="0" applyBorder="0" applyAlignment="0">
      <protection/>
    </xf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2" fillId="33" borderId="11" xfId="56" applyFont="1" applyFill="1" applyBorder="1">
      <alignment/>
      <protection/>
    </xf>
    <xf numFmtId="0" fontId="2" fillId="33" borderId="14" xfId="56" applyFont="1" applyFill="1" applyBorder="1">
      <alignment/>
      <protection/>
    </xf>
    <xf numFmtId="0" fontId="2" fillId="33" borderId="15" xfId="56" applyFont="1" applyFill="1" applyBorder="1">
      <alignment/>
      <protection/>
    </xf>
    <xf numFmtId="164" fontId="2" fillId="33" borderId="14" xfId="56" applyNumberFormat="1" applyFont="1" applyFill="1" applyBorder="1" applyAlignment="1">
      <alignment horizontal="left" indent="1"/>
      <protection/>
    </xf>
    <xf numFmtId="165" fontId="2" fillId="33" borderId="14" xfId="45" applyNumberFormat="1" applyFont="1" applyFill="1" applyBorder="1" applyAlignment="1">
      <alignment/>
    </xf>
    <xf numFmtId="166" fontId="2" fillId="33" borderId="14" xfId="44" applyNumberFormat="1" applyFont="1" applyFill="1" applyBorder="1" applyAlignment="1">
      <alignment/>
    </xf>
    <xf numFmtId="167" fontId="2" fillId="33" borderId="14" xfId="44" applyNumberFormat="1" applyFont="1" applyFill="1" applyBorder="1" applyAlignment="1">
      <alignment/>
    </xf>
    <xf numFmtId="166" fontId="4" fillId="33" borderId="14" xfId="44" applyNumberFormat="1" applyFont="1" applyFill="1" applyBorder="1" applyAlignment="1">
      <alignment/>
    </xf>
    <xf numFmtId="164" fontId="2" fillId="33" borderId="14" xfId="56" applyNumberFormat="1" applyFont="1" applyFill="1" applyBorder="1" applyAlignment="1">
      <alignment horizontal="left" indent="2"/>
      <protection/>
    </xf>
    <xf numFmtId="168" fontId="2" fillId="33" borderId="15" xfId="44" applyNumberFormat="1" applyFont="1" applyFill="1" applyBorder="1" applyAlignment="1">
      <alignment/>
    </xf>
    <xf numFmtId="169" fontId="4" fillId="33" borderId="14" xfId="44" applyNumberFormat="1" applyFont="1" applyFill="1" applyBorder="1" applyAlignment="1">
      <alignment/>
    </xf>
    <xf numFmtId="165" fontId="2" fillId="33" borderId="15" xfId="45" applyNumberFormat="1" applyFont="1" applyFill="1" applyBorder="1" applyAlignment="1">
      <alignment/>
    </xf>
    <xf numFmtId="166" fontId="3" fillId="33" borderId="15" xfId="44" applyNumberFormat="1" applyFont="1" applyFill="1" applyBorder="1" applyAlignment="1">
      <alignment/>
    </xf>
    <xf numFmtId="164" fontId="3" fillId="33" borderId="14" xfId="56" applyNumberFormat="1" applyFont="1" applyFill="1" applyBorder="1" applyAlignment="1">
      <alignment horizontal="left" indent="1"/>
      <protection/>
    </xf>
    <xf numFmtId="165" fontId="3" fillId="33" borderId="14" xfId="45" applyNumberFormat="1" applyFont="1" applyFill="1" applyBorder="1" applyAlignment="1">
      <alignment/>
    </xf>
    <xf numFmtId="166" fontId="3" fillId="33" borderId="14" xfId="44" applyNumberFormat="1" applyFont="1" applyFill="1" applyBorder="1" applyAlignment="1">
      <alignment/>
    </xf>
    <xf numFmtId="164" fontId="2" fillId="33" borderId="14" xfId="56" applyNumberFormat="1" applyFont="1" applyFill="1" applyBorder="1" applyAlignment="1">
      <alignment horizontal="left"/>
      <protection/>
    </xf>
    <xf numFmtId="164" fontId="3" fillId="33" borderId="14" xfId="56" applyNumberFormat="1" applyFont="1" applyFill="1" applyBorder="1" applyAlignment="1">
      <alignment horizontal="left" indent="2"/>
      <protection/>
    </xf>
    <xf numFmtId="164" fontId="5" fillId="33" borderId="16" xfId="0" applyNumberFormat="1" applyFont="1" applyFill="1" applyBorder="1" applyAlignment="1">
      <alignment horizontal="left" indent="1"/>
    </xf>
    <xf numFmtId="165" fontId="5" fillId="33" borderId="16" xfId="45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 horizontal="left" indent="1"/>
    </xf>
    <xf numFmtId="165" fontId="5" fillId="33" borderId="15" xfId="45" applyNumberFormat="1" applyFont="1" applyFill="1" applyBorder="1" applyAlignment="1">
      <alignment/>
    </xf>
    <xf numFmtId="166" fontId="2" fillId="33" borderId="15" xfId="44" applyNumberFormat="1" applyFont="1" applyFill="1" applyBorder="1" applyAlignment="1">
      <alignment/>
    </xf>
    <xf numFmtId="164" fontId="5" fillId="33" borderId="16" xfId="56" applyNumberFormat="1" applyFont="1" applyFill="1" applyBorder="1" applyAlignment="1">
      <alignment horizontal="left"/>
      <protection/>
    </xf>
    <xf numFmtId="164" fontId="5" fillId="33" borderId="17" xfId="56" applyNumberFormat="1" applyFont="1" applyFill="1" applyBorder="1" applyAlignment="1">
      <alignment horizontal="left" indent="1"/>
      <protection/>
    </xf>
    <xf numFmtId="165" fontId="5" fillId="33" borderId="17" xfId="45" applyNumberFormat="1" applyFont="1" applyFill="1" applyBorder="1" applyAlignment="1">
      <alignment/>
    </xf>
    <xf numFmtId="165" fontId="5" fillId="33" borderId="0" xfId="45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37" fontId="2" fillId="33" borderId="14" xfId="44" applyNumberFormat="1" applyFont="1" applyFill="1" applyBorder="1" applyAlignment="1">
      <alignment/>
    </xf>
    <xf numFmtId="171" fontId="2" fillId="33" borderId="14" xfId="44" applyNumberFormat="1" applyFont="1" applyFill="1" applyBorder="1" applyAlignment="1">
      <alignment/>
    </xf>
    <xf numFmtId="164" fontId="5" fillId="33" borderId="0" xfId="56" applyNumberFormat="1" applyFont="1" applyFill="1" applyBorder="1" applyAlignment="1">
      <alignment horizontal="left" indent="1"/>
      <protection/>
    </xf>
    <xf numFmtId="164" fontId="2" fillId="33" borderId="0" xfId="56" applyNumberFormat="1" applyFont="1" applyFill="1" applyBorder="1" applyAlignment="1">
      <alignment horizontal="left" indent="1"/>
      <protection/>
    </xf>
    <xf numFmtId="0" fontId="0" fillId="3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Y 2008 Exhibit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Y 2008 Exhibits" xfId="56"/>
    <cellStyle name="Note" xfId="57"/>
    <cellStyle name="os45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69.140625" style="4" customWidth="1"/>
    <col min="2" max="4" width="11.00390625" style="4" bestFit="1" customWidth="1"/>
    <col min="5" max="5" width="12.00390625" style="4" customWidth="1"/>
    <col min="6" max="16384" width="9.140625" style="4" customWidth="1"/>
  </cols>
  <sheetData>
    <row r="1" spans="1:5" s="5" customFormat="1" ht="12.75">
      <c r="A1" s="49" t="s">
        <v>0</v>
      </c>
      <c r="B1" s="49"/>
      <c r="C1" s="49"/>
      <c r="D1" s="49"/>
      <c r="E1" s="49"/>
    </row>
    <row r="2" spans="1:5" s="5" customFormat="1" ht="12.75">
      <c r="A2" s="50" t="s">
        <v>1</v>
      </c>
      <c r="B2" s="50"/>
      <c r="C2" s="50"/>
      <c r="D2" s="51"/>
      <c r="E2" s="51"/>
    </row>
    <row r="3" spans="1:3" s="5" customFormat="1" ht="12.75">
      <c r="A3" s="1"/>
      <c r="B3" s="2"/>
      <c r="C3" s="2"/>
    </row>
    <row r="4" spans="1:5" s="5" customFormat="1" ht="12.75">
      <c r="A4" s="7"/>
      <c r="B4" s="8" t="s">
        <v>3</v>
      </c>
      <c r="C4" s="9" t="s">
        <v>5</v>
      </c>
      <c r="D4" s="52" t="s">
        <v>31</v>
      </c>
      <c r="E4" s="53"/>
    </row>
    <row r="5" spans="1:5" s="5" customFormat="1" ht="12.75">
      <c r="A5" s="10" t="s">
        <v>2</v>
      </c>
      <c r="B5" s="11" t="s">
        <v>6</v>
      </c>
      <c r="C5" s="10" t="s">
        <v>6</v>
      </c>
      <c r="D5" s="10" t="s">
        <v>4</v>
      </c>
      <c r="E5" s="12" t="s">
        <v>58</v>
      </c>
    </row>
    <row r="6" spans="1:5" s="5" customFormat="1" ht="12.75">
      <c r="A6" s="13"/>
      <c r="B6" s="14"/>
      <c r="C6" s="14"/>
      <c r="D6" s="14"/>
      <c r="E6" s="14"/>
    </row>
    <row r="7" spans="1:5" s="5" customFormat="1" ht="12.75">
      <c r="A7" s="15" t="s">
        <v>7</v>
      </c>
      <c r="B7" s="16"/>
      <c r="C7" s="16"/>
      <c r="D7" s="16"/>
      <c r="E7" s="16"/>
    </row>
    <row r="8" spans="1:5" s="5" customFormat="1" ht="12.75">
      <c r="A8" s="17" t="s">
        <v>8</v>
      </c>
      <c r="B8" s="18">
        <v>367611</v>
      </c>
      <c r="C8" s="18">
        <v>366916</v>
      </c>
      <c r="D8" s="18">
        <v>366916</v>
      </c>
      <c r="E8" s="18">
        <f>D8-C8</f>
        <v>0</v>
      </c>
    </row>
    <row r="9" spans="1:5" s="5" customFormat="1" ht="12.75">
      <c r="A9" s="17" t="s">
        <v>9</v>
      </c>
      <c r="B9" s="19">
        <f>439901</f>
        <v>439901</v>
      </c>
      <c r="C9" s="19">
        <v>439070</v>
      </c>
      <c r="D9" s="19">
        <v>439070</v>
      </c>
      <c r="E9" s="19">
        <f aca="true" t="shared" si="0" ref="E9:E16">D9-C9</f>
        <v>0</v>
      </c>
    </row>
    <row r="10" spans="1:5" s="5" customFormat="1" ht="12.75">
      <c r="A10" s="17" t="s">
        <v>10</v>
      </c>
      <c r="B10" s="19">
        <v>217241</v>
      </c>
      <c r="C10" s="19">
        <v>216831</v>
      </c>
      <c r="D10" s="19">
        <v>216831</v>
      </c>
      <c r="E10" s="19">
        <f t="shared" si="0"/>
        <v>0</v>
      </c>
    </row>
    <row r="11" spans="1:5" s="5" customFormat="1" ht="12.75">
      <c r="A11" s="17" t="s">
        <v>43</v>
      </c>
      <c r="B11" s="19">
        <v>160693</v>
      </c>
      <c r="C11" s="19">
        <v>160389</v>
      </c>
      <c r="D11" s="19">
        <v>160389</v>
      </c>
      <c r="E11" s="19">
        <f t="shared" si="0"/>
        <v>0</v>
      </c>
    </row>
    <row r="12" spans="1:5" s="5" customFormat="1" ht="12.75">
      <c r="A12" s="17" t="s">
        <v>11</v>
      </c>
      <c r="B12" s="19">
        <v>20984</v>
      </c>
      <c r="C12" s="19">
        <v>20945</v>
      </c>
      <c r="D12" s="19">
        <v>20945</v>
      </c>
      <c r="E12" s="19">
        <f t="shared" si="0"/>
        <v>0</v>
      </c>
    </row>
    <row r="13" spans="1:5" s="5" customFormat="1" ht="12.75">
      <c r="A13" s="17" t="s">
        <v>56</v>
      </c>
      <c r="B13" s="19">
        <v>0</v>
      </c>
      <c r="C13" s="19">
        <v>10000</v>
      </c>
      <c r="D13" s="19">
        <v>10000</v>
      </c>
      <c r="E13" s="20">
        <f t="shared" si="0"/>
        <v>0</v>
      </c>
    </row>
    <row r="14" spans="1:5" s="5" customFormat="1" ht="12.75">
      <c r="A14" s="17" t="s">
        <v>45</v>
      </c>
      <c r="B14" s="19">
        <v>449100</v>
      </c>
      <c r="C14" s="19">
        <v>448251</v>
      </c>
      <c r="D14" s="19">
        <v>448251</v>
      </c>
      <c r="E14" s="19">
        <f t="shared" si="0"/>
        <v>0</v>
      </c>
    </row>
    <row r="15" spans="1:5" s="5" customFormat="1" ht="12.75">
      <c r="A15" s="17" t="s">
        <v>12</v>
      </c>
      <c r="B15" s="19">
        <v>27653</v>
      </c>
      <c r="C15" s="19">
        <v>27601</v>
      </c>
      <c r="D15" s="19">
        <v>27601</v>
      </c>
      <c r="E15" s="19">
        <f t="shared" si="0"/>
        <v>0</v>
      </c>
    </row>
    <row r="16" spans="1:5" s="5" customFormat="1" ht="15">
      <c r="A16" s="17" t="s">
        <v>13</v>
      </c>
      <c r="B16" s="21">
        <v>8184</v>
      </c>
      <c r="C16" s="21">
        <v>7873</v>
      </c>
      <c r="D16" s="21">
        <v>7873</v>
      </c>
      <c r="E16" s="21">
        <f t="shared" si="0"/>
        <v>0</v>
      </c>
    </row>
    <row r="17" spans="1:5" s="5" customFormat="1" ht="12.75">
      <c r="A17" s="22" t="s">
        <v>14</v>
      </c>
      <c r="B17" s="18">
        <f>SUM(B8:B16)</f>
        <v>1691367</v>
      </c>
      <c r="C17" s="18">
        <f>SUM(C8:C16)</f>
        <v>1697876</v>
      </c>
      <c r="D17" s="18">
        <f>SUM(D8:D16)</f>
        <v>1697876</v>
      </c>
      <c r="E17" s="18">
        <f>SUM(E8:E16)</f>
        <v>0</v>
      </c>
    </row>
    <row r="18" spans="1:5" s="5" customFormat="1" ht="12.75">
      <c r="A18" s="17"/>
      <c r="B18" s="23"/>
      <c r="C18" s="23"/>
      <c r="D18" s="23"/>
      <c r="E18" s="23"/>
    </row>
    <row r="19" spans="1:5" s="5" customFormat="1" ht="12.75">
      <c r="A19" s="15" t="s">
        <v>15</v>
      </c>
      <c r="B19" s="23"/>
      <c r="C19" s="23"/>
      <c r="D19" s="23"/>
      <c r="E19" s="23"/>
    </row>
    <row r="20" spans="1:5" s="5" customFormat="1" ht="12.75">
      <c r="A20" s="17" t="s">
        <v>16</v>
      </c>
      <c r="B20" s="18">
        <v>153912</v>
      </c>
      <c r="C20" s="18">
        <v>153621</v>
      </c>
      <c r="D20" s="18">
        <v>153621</v>
      </c>
      <c r="E20" s="18">
        <f>D20-C20</f>
        <v>0</v>
      </c>
    </row>
    <row r="21" spans="1:5" s="5" customFormat="1" ht="12.75">
      <c r="A21" s="17" t="s">
        <v>17</v>
      </c>
      <c r="B21" s="19">
        <v>6376</v>
      </c>
      <c r="C21" s="19">
        <v>6364</v>
      </c>
      <c r="D21" s="19">
        <v>6364</v>
      </c>
      <c r="E21" s="19">
        <f>D21-C21</f>
        <v>0</v>
      </c>
    </row>
    <row r="22" spans="1:5" s="5" customFormat="1" ht="12.75">
      <c r="A22" s="17" t="s">
        <v>18</v>
      </c>
      <c r="B22" s="19">
        <v>11441</v>
      </c>
      <c r="C22" s="19">
        <f>4011</f>
        <v>4011</v>
      </c>
      <c r="D22" s="19">
        <f>9441-2+98</f>
        <v>9537</v>
      </c>
      <c r="E22" s="19">
        <f>D22-C22</f>
        <v>5526</v>
      </c>
    </row>
    <row r="23" spans="1:5" s="5" customFormat="1" ht="15">
      <c r="A23" s="17" t="s">
        <v>19</v>
      </c>
      <c r="B23" s="24">
        <v>2495</v>
      </c>
      <c r="C23" s="24">
        <v>2490</v>
      </c>
      <c r="D23" s="24">
        <v>2490</v>
      </c>
      <c r="E23" s="21">
        <f>D23-C23</f>
        <v>0</v>
      </c>
    </row>
    <row r="24" spans="1:5" s="5" customFormat="1" ht="12.75">
      <c r="A24" s="22" t="s">
        <v>20</v>
      </c>
      <c r="B24" s="18">
        <f>SUM(B20:B23)</f>
        <v>174224</v>
      </c>
      <c r="C24" s="18">
        <f>SUM(C20:C23)</f>
        <v>166486</v>
      </c>
      <c r="D24" s="18">
        <f>SUM(D20:D23)</f>
        <v>172012</v>
      </c>
      <c r="E24" s="18">
        <f>SUM(E20:E23)</f>
        <v>5526</v>
      </c>
    </row>
    <row r="25" spans="1:5" s="5" customFormat="1" ht="12.75">
      <c r="A25" s="15"/>
      <c r="B25" s="16"/>
      <c r="C25" s="16"/>
      <c r="D25" s="16"/>
      <c r="E25" s="16"/>
    </row>
    <row r="26" spans="1:5" s="5" customFormat="1" ht="12.75">
      <c r="A26" s="15" t="s">
        <v>21</v>
      </c>
      <c r="B26" s="23"/>
      <c r="C26" s="23"/>
      <c r="D26" s="23"/>
      <c r="E26" s="23"/>
    </row>
    <row r="27" spans="1:5" s="5" customFormat="1" ht="12.75">
      <c r="A27" s="17" t="s">
        <v>22</v>
      </c>
      <c r="B27" s="18">
        <v>0</v>
      </c>
      <c r="C27" s="18">
        <v>0</v>
      </c>
      <c r="D27" s="18">
        <v>8000</v>
      </c>
      <c r="E27" s="18">
        <f aca="true" t="shared" si="1" ref="E27:E32">D27-C27</f>
        <v>8000</v>
      </c>
    </row>
    <row r="28" spans="1:5" s="5" customFormat="1" ht="12.75">
      <c r="A28" s="17" t="s">
        <v>23</v>
      </c>
      <c r="B28" s="19">
        <v>16793</v>
      </c>
      <c r="C28" s="19">
        <v>16761</v>
      </c>
      <c r="D28" s="19">
        <v>16761</v>
      </c>
      <c r="E28" s="20">
        <f t="shared" si="1"/>
        <v>0</v>
      </c>
    </row>
    <row r="29" spans="1:5" s="5" customFormat="1" ht="12.75">
      <c r="A29" s="17" t="s">
        <v>24</v>
      </c>
      <c r="B29" s="19">
        <v>5046</v>
      </c>
      <c r="C29" s="19">
        <v>5036</v>
      </c>
      <c r="D29" s="19">
        <v>5036</v>
      </c>
      <c r="E29" s="19">
        <f t="shared" si="1"/>
        <v>0</v>
      </c>
    </row>
    <row r="30" spans="1:5" s="5" customFormat="1" ht="12.75">
      <c r="A30" s="17" t="s">
        <v>34</v>
      </c>
      <c r="B30" s="19">
        <v>9420</v>
      </c>
      <c r="C30" s="19">
        <v>9402</v>
      </c>
      <c r="D30" s="19">
        <v>9402</v>
      </c>
      <c r="E30" s="19">
        <f t="shared" si="1"/>
        <v>0</v>
      </c>
    </row>
    <row r="31" spans="1:5" s="5" customFormat="1" ht="12.75">
      <c r="A31" s="15" t="s">
        <v>49</v>
      </c>
      <c r="B31" s="19">
        <v>3312</v>
      </c>
      <c r="C31" s="19">
        <v>10709.503</v>
      </c>
      <c r="D31" s="19">
        <v>10709.503</v>
      </c>
      <c r="E31" s="19">
        <f t="shared" si="1"/>
        <v>0</v>
      </c>
    </row>
    <row r="32" spans="1:9" s="5" customFormat="1" ht="15">
      <c r="A32" s="17" t="s">
        <v>38</v>
      </c>
      <c r="B32" s="24">
        <v>4096</v>
      </c>
      <c r="C32" s="24">
        <v>4088</v>
      </c>
      <c r="D32" s="24">
        <v>4088</v>
      </c>
      <c r="E32" s="21">
        <f t="shared" si="1"/>
        <v>0</v>
      </c>
      <c r="G32" s="6"/>
      <c r="H32" s="6"/>
      <c r="I32" s="6"/>
    </row>
    <row r="33" spans="1:5" s="5" customFormat="1" ht="12.75">
      <c r="A33" s="22" t="s">
        <v>25</v>
      </c>
      <c r="B33" s="18">
        <f>SUM(B27:B32)</f>
        <v>38667</v>
      </c>
      <c r="C33" s="18">
        <f>SUM(C27:C32)</f>
        <v>45996.503</v>
      </c>
      <c r="D33" s="18">
        <f>SUM(D27:D32)</f>
        <v>53996.503</v>
      </c>
      <c r="E33" s="18">
        <f>SUM(E27:E32)</f>
        <v>8000</v>
      </c>
    </row>
    <row r="34" spans="1:5" s="5" customFormat="1" ht="12.75">
      <c r="A34" s="22"/>
      <c r="B34" s="25"/>
      <c r="C34" s="25"/>
      <c r="D34" s="25"/>
      <c r="E34" s="25"/>
    </row>
    <row r="35" spans="1:5" s="5" customFormat="1" ht="12.75">
      <c r="A35" s="15" t="s">
        <v>26</v>
      </c>
      <c r="B35" s="26"/>
      <c r="C35" s="26"/>
      <c r="D35" s="26"/>
      <c r="E35" s="26"/>
    </row>
    <row r="36" spans="1:5" s="5" customFormat="1" ht="12.75">
      <c r="A36" s="17" t="s">
        <v>40</v>
      </c>
      <c r="B36" s="18">
        <v>16469</v>
      </c>
      <c r="C36" s="18">
        <v>16457</v>
      </c>
      <c r="D36" s="18">
        <v>10000</v>
      </c>
      <c r="E36" s="18">
        <f>D36-C36</f>
        <v>-6457</v>
      </c>
    </row>
    <row r="37" spans="1:5" s="5" customFormat="1" ht="12.75">
      <c r="A37" s="27" t="s">
        <v>35</v>
      </c>
      <c r="B37" s="28">
        <v>10000</v>
      </c>
      <c r="C37" s="28">
        <v>10000</v>
      </c>
      <c r="D37" s="28">
        <v>10000</v>
      </c>
      <c r="E37" s="29">
        <f>D37-C37</f>
        <v>0</v>
      </c>
    </row>
    <row r="38" spans="1:5" s="5" customFormat="1" ht="12.75">
      <c r="A38" s="17" t="s">
        <v>50</v>
      </c>
      <c r="B38" s="19">
        <v>52000</v>
      </c>
      <c r="C38" s="19">
        <v>52115</v>
      </c>
      <c r="D38" s="19">
        <f>52000-98</f>
        <v>51902</v>
      </c>
      <c r="E38" s="44">
        <f>D38-C38</f>
        <v>-213</v>
      </c>
    </row>
    <row r="39" spans="1:5" s="5" customFormat="1" ht="15">
      <c r="A39" s="17" t="s">
        <v>51</v>
      </c>
      <c r="B39" s="21">
        <v>3000</v>
      </c>
      <c r="C39" s="21">
        <v>3000</v>
      </c>
      <c r="D39" s="21">
        <v>3000</v>
      </c>
      <c r="E39" s="21">
        <f>D39-C39</f>
        <v>0</v>
      </c>
    </row>
    <row r="40" spans="1:5" s="5" customFormat="1" ht="12.75">
      <c r="A40" s="22" t="s">
        <v>32</v>
      </c>
      <c r="B40" s="18">
        <f>SUM(B36,B38,B39)</f>
        <v>71469</v>
      </c>
      <c r="C40" s="18">
        <f>C36+C39+C38</f>
        <v>71572</v>
      </c>
      <c r="D40" s="18">
        <f>D36+D39+D38</f>
        <v>64902</v>
      </c>
      <c r="E40" s="18">
        <f>E36+E39+E38</f>
        <v>-6670</v>
      </c>
    </row>
    <row r="41" spans="1:5" s="5" customFormat="1" ht="12.75">
      <c r="A41" s="22"/>
      <c r="B41" s="18"/>
      <c r="C41" s="18"/>
      <c r="D41" s="18"/>
      <c r="E41" s="18"/>
    </row>
    <row r="42" spans="1:5" s="5" customFormat="1" ht="13.5" customHeight="1">
      <c r="A42" s="30" t="s">
        <v>33</v>
      </c>
      <c r="B42" s="18">
        <v>19068</v>
      </c>
      <c r="C42" s="18">
        <v>0</v>
      </c>
      <c r="D42" s="18">
        <v>0</v>
      </c>
      <c r="E42" s="18">
        <f>D42-C42</f>
        <v>0</v>
      </c>
    </row>
    <row r="43" spans="1:5" s="5" customFormat="1" ht="13.5" customHeight="1">
      <c r="A43" s="31"/>
      <c r="B43" s="26"/>
      <c r="C43" s="26"/>
      <c r="D43" s="26"/>
      <c r="E43" s="26"/>
    </row>
    <row r="44" spans="1:5" s="5" customFormat="1" ht="12.75">
      <c r="A44" s="30" t="s">
        <v>27</v>
      </c>
      <c r="B44" s="18">
        <v>19939</v>
      </c>
      <c r="C44" s="18">
        <v>23063</v>
      </c>
      <c r="D44" s="18">
        <v>23259</v>
      </c>
      <c r="E44" s="18">
        <f>D44-C44</f>
        <v>196</v>
      </c>
    </row>
    <row r="45" spans="1:5" s="5" customFormat="1" ht="12.75">
      <c r="A45" s="30"/>
      <c r="B45" s="25"/>
      <c r="C45" s="25"/>
      <c r="D45" s="25"/>
      <c r="E45" s="25"/>
    </row>
    <row r="46" spans="1:5" s="5" customFormat="1" ht="12.75">
      <c r="A46" s="32" t="s">
        <v>28</v>
      </c>
      <c r="B46" s="33">
        <f>SUM(B17,B24,B33,B40,B42,B44)</f>
        <v>2014734</v>
      </c>
      <c r="C46" s="33">
        <f>SUM(C17,C24,C33,C40,C42,C44)</f>
        <v>2004993.503</v>
      </c>
      <c r="D46" s="33">
        <f>SUM(D17,D24,D33,D40,D42,D44)</f>
        <v>2012045.503</v>
      </c>
      <c r="E46" s="33">
        <f>SUM(E17,E24,E33,E40,E42,E44)</f>
        <v>7052</v>
      </c>
    </row>
    <row r="47" spans="1:5" s="5" customFormat="1" ht="12.75">
      <c r="A47" s="34"/>
      <c r="B47" s="35"/>
      <c r="C47" s="35"/>
      <c r="D47" s="35"/>
      <c r="E47" s="35"/>
    </row>
    <row r="48" spans="1:5" s="5" customFormat="1" ht="12.75">
      <c r="A48" s="15" t="s">
        <v>29</v>
      </c>
      <c r="B48" s="36"/>
      <c r="C48" s="36"/>
      <c r="D48" s="36"/>
      <c r="E48" s="36"/>
    </row>
    <row r="49" spans="1:5" s="5" customFormat="1" ht="12.75">
      <c r="A49" s="15" t="s">
        <v>49</v>
      </c>
      <c r="B49" s="44">
        <v>-3312</v>
      </c>
      <c r="C49" s="45">
        <v>-10709.503</v>
      </c>
      <c r="D49" s="45">
        <v>-10709.503</v>
      </c>
      <c r="E49" s="19">
        <f>D49-C49</f>
        <v>0</v>
      </c>
    </row>
    <row r="50" spans="1:5" s="5" customFormat="1" ht="12.75">
      <c r="A50" s="17" t="s">
        <v>44</v>
      </c>
      <c r="B50" s="20">
        <v>-10000</v>
      </c>
      <c r="C50" s="20">
        <v>-10000</v>
      </c>
      <c r="D50" s="20">
        <v>-10000</v>
      </c>
      <c r="E50" s="20">
        <f>D50-C50</f>
        <v>0</v>
      </c>
    </row>
    <row r="51" spans="1:5" s="5" customFormat="1" ht="12.75">
      <c r="A51" s="17" t="s">
        <v>53</v>
      </c>
      <c r="B51" s="20">
        <v>-3000</v>
      </c>
      <c r="C51" s="20">
        <v>-3000</v>
      </c>
      <c r="D51" s="20">
        <v>-3000</v>
      </c>
      <c r="E51" s="20">
        <f>D51-C51</f>
        <v>0</v>
      </c>
    </row>
    <row r="52" spans="1:5" s="5" customFormat="1" ht="12.75">
      <c r="A52" s="17" t="s">
        <v>57</v>
      </c>
      <c r="B52" s="20">
        <v>0</v>
      </c>
      <c r="C52" s="20">
        <v>-10000</v>
      </c>
      <c r="D52" s="20">
        <v>-10000</v>
      </c>
      <c r="E52" s="20">
        <f>D52-C52</f>
        <v>0</v>
      </c>
    </row>
    <row r="53" spans="1:5" s="5" customFormat="1" ht="12.75">
      <c r="A53" s="17"/>
      <c r="B53" s="19"/>
      <c r="C53" s="19"/>
      <c r="D53" s="19"/>
      <c r="E53" s="19"/>
    </row>
    <row r="54" spans="1:5" s="5" customFormat="1" ht="12.75">
      <c r="A54" s="37" t="s">
        <v>30</v>
      </c>
      <c r="B54" s="33">
        <f>SUM(B46:B52)</f>
        <v>1998422</v>
      </c>
      <c r="C54" s="33">
        <f>SUM(C46:C52)</f>
        <v>1971284</v>
      </c>
      <c r="D54" s="33">
        <f>SUM(D46:D52)</f>
        <v>1978336</v>
      </c>
      <c r="E54" s="33">
        <f>SUM(E46:E52)</f>
        <v>7052</v>
      </c>
    </row>
    <row r="55" spans="1:5" s="5" customFormat="1" ht="12.75">
      <c r="A55" s="38"/>
      <c r="B55" s="39"/>
      <c r="C55" s="40"/>
      <c r="D55" s="41"/>
      <c r="E55" s="41"/>
    </row>
    <row r="56" spans="1:5" s="5" customFormat="1" ht="12.75">
      <c r="A56" s="46"/>
      <c r="B56" s="40"/>
      <c r="C56" s="40"/>
      <c r="D56" s="41"/>
      <c r="E56" s="41"/>
    </row>
    <row r="57" spans="1:5" ht="15.75" customHeight="1">
      <c r="A57" s="43" t="s">
        <v>42</v>
      </c>
      <c r="B57" s="48"/>
      <c r="C57" s="48"/>
      <c r="D57" s="48"/>
      <c r="E57" s="48"/>
    </row>
    <row r="58" spans="1:5" ht="15.75" customHeight="1">
      <c r="A58" s="43" t="s">
        <v>55</v>
      </c>
      <c r="B58" s="48"/>
      <c r="C58" s="48"/>
      <c r="D58" s="48"/>
      <c r="E58" s="48"/>
    </row>
    <row r="59" spans="1:5" s="5" customFormat="1" ht="12.75">
      <c r="A59" s="46"/>
      <c r="B59" s="40"/>
      <c r="C59" s="40"/>
      <c r="D59" s="41"/>
      <c r="E59" s="41"/>
    </row>
    <row r="60" spans="1:5" s="5" customFormat="1" ht="12.75">
      <c r="A60" s="43" t="s">
        <v>46</v>
      </c>
      <c r="B60" s="40"/>
      <c r="C60" s="40"/>
      <c r="D60" s="41"/>
      <c r="E60" s="41"/>
    </row>
    <row r="61" spans="1:5" s="5" customFormat="1" ht="12.75">
      <c r="A61" s="47" t="s">
        <v>47</v>
      </c>
      <c r="B61" s="40"/>
      <c r="C61" s="40"/>
      <c r="D61" s="41"/>
      <c r="E61" s="41"/>
    </row>
    <row r="62" spans="1:5" s="5" customFormat="1" ht="12.75">
      <c r="A62" s="43" t="s">
        <v>54</v>
      </c>
      <c r="B62" s="40"/>
      <c r="C62" s="40"/>
      <c r="D62" s="41"/>
      <c r="E62" s="41"/>
    </row>
    <row r="63" spans="1:5" s="5" customFormat="1" ht="12.75">
      <c r="A63" s="47"/>
      <c r="B63" s="40"/>
      <c r="C63" s="40"/>
      <c r="D63" s="41"/>
      <c r="E63" s="41"/>
    </row>
    <row r="64" spans="1:5" s="5" customFormat="1" ht="12.75">
      <c r="A64" s="42" t="s">
        <v>59</v>
      </c>
      <c r="B64" s="40"/>
      <c r="C64" s="40"/>
      <c r="D64" s="41"/>
      <c r="E64" s="41"/>
    </row>
    <row r="65" spans="1:5" s="5" customFormat="1" ht="12.75">
      <c r="A65" s="46"/>
      <c r="B65" s="40"/>
      <c r="C65" s="40"/>
      <c r="D65" s="41"/>
      <c r="E65" s="41"/>
    </row>
    <row r="66" spans="1:5" s="5" customFormat="1" ht="15.75" customHeight="1">
      <c r="A66" s="43" t="s">
        <v>48</v>
      </c>
      <c r="B66" s="43"/>
      <c r="C66" s="43"/>
      <c r="D66" s="41"/>
      <c r="E66" s="41"/>
    </row>
    <row r="67" spans="1:5" s="5" customFormat="1" ht="15.75" customHeight="1">
      <c r="A67" s="43" t="s">
        <v>36</v>
      </c>
      <c r="B67" s="43"/>
      <c r="C67" s="43"/>
      <c r="D67" s="41"/>
      <c r="E67" s="41"/>
    </row>
    <row r="68" spans="1:5" s="5" customFormat="1" ht="12.75">
      <c r="A68" s="46"/>
      <c r="B68" s="40"/>
      <c r="C68" s="40"/>
      <c r="D68" s="41"/>
      <c r="E68" s="41"/>
    </row>
    <row r="69" spans="1:5" s="5" customFormat="1" ht="12.75">
      <c r="A69" s="43" t="s">
        <v>37</v>
      </c>
      <c r="B69" s="40"/>
      <c r="C69" s="40"/>
      <c r="D69" s="41"/>
      <c r="E69" s="41"/>
    </row>
    <row r="70" spans="1:5" s="5" customFormat="1" ht="12.75">
      <c r="A70" s="46"/>
      <c r="B70" s="40"/>
      <c r="C70" s="40"/>
      <c r="D70" s="41"/>
      <c r="E70" s="41"/>
    </row>
    <row r="71" spans="1:5" s="5" customFormat="1" ht="12.75">
      <c r="A71" s="43" t="s">
        <v>39</v>
      </c>
      <c r="B71" s="40"/>
      <c r="C71" s="40"/>
      <c r="D71" s="41"/>
      <c r="E71" s="41"/>
    </row>
    <row r="72" spans="1:5" s="5" customFormat="1" ht="12.75">
      <c r="A72" s="46"/>
      <c r="B72" s="40"/>
      <c r="C72" s="40"/>
      <c r="D72" s="41"/>
      <c r="E72" s="41"/>
    </row>
    <row r="73" spans="1:5" s="5" customFormat="1" ht="12.75">
      <c r="A73" s="42" t="s">
        <v>60</v>
      </c>
      <c r="B73" s="40"/>
      <c r="C73" s="40"/>
      <c r="D73" s="41"/>
      <c r="E73" s="41"/>
    </row>
    <row r="74" spans="1:5" s="5" customFormat="1" ht="12.75">
      <c r="A74" s="42" t="s">
        <v>41</v>
      </c>
      <c r="B74" s="40"/>
      <c r="C74" s="40"/>
      <c r="D74" s="41"/>
      <c r="E74" s="41"/>
    </row>
    <row r="75" spans="1:5" s="5" customFormat="1" ht="12.75">
      <c r="A75" s="42"/>
      <c r="B75" s="40"/>
      <c r="C75" s="40"/>
      <c r="D75" s="41"/>
      <c r="E75" s="41"/>
    </row>
    <row r="76" spans="1:5" s="5" customFormat="1" ht="15.75" customHeight="1">
      <c r="A76" s="43" t="s">
        <v>52</v>
      </c>
      <c r="B76" s="43"/>
      <c r="C76" s="43"/>
      <c r="D76" s="41"/>
      <c r="E76" s="41"/>
    </row>
    <row r="78" ht="12.75">
      <c r="A78" s="3"/>
    </row>
    <row r="80" ht="12.75">
      <c r="A80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</sheetData>
  <sheetProtection/>
  <mergeCells count="3">
    <mergeCell ref="A1:E1"/>
    <mergeCell ref="A2:E2"/>
    <mergeCell ref="D4:E4"/>
  </mergeCells>
  <printOptions horizontalCentered="1"/>
  <pageMargins left="0.5" right="0.5" top="0.75" bottom="0.75" header="0" footer="0"/>
  <pageSetup fitToHeight="2" horizontalDpi="600" verticalDpi="600" orientation="portrait" scale="80" r:id="rId1"/>
  <headerFooter alignWithMargins="0">
    <oddFooter>&amp;L&amp;D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All-Purpse Table</dc:title>
  <dc:subject>Budget 2013</dc:subject>
  <dc:creator>Administration on Aging</dc:creator>
  <cp:keywords>Budget; 2013</cp:keywords>
  <dc:description/>
  <cp:lastModifiedBy>DHHS</cp:lastModifiedBy>
  <cp:lastPrinted>2012-02-05T18:07:02Z</cp:lastPrinted>
  <dcterms:created xsi:type="dcterms:W3CDTF">2011-12-29T20:40:29Z</dcterms:created>
  <dcterms:modified xsi:type="dcterms:W3CDTF">2012-02-13T15:05:24Z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508 Compliant">
    <vt:lpwstr>BKH</vt:lpwstr>
  </property>
</Properties>
</file>